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70" windowHeight="6405" activeTab="0"/>
  </bookViews>
  <sheets>
    <sheet name="Plan nabave" sheetId="1" r:id="rId1"/>
    <sheet name="Sheet3" sheetId="2" r:id="rId2"/>
  </sheets>
  <definedNames>
    <definedName name="_xlnm.Print_Area" localSheetId="0">'Plan nabave'!$A$1:$S$67</definedName>
  </definedNames>
  <calcPr fullCalcOnLoad="1"/>
</workbook>
</file>

<file path=xl/sharedStrings.xml><?xml version="1.0" encoding="utf-8"?>
<sst xmlns="http://schemas.openxmlformats.org/spreadsheetml/2006/main" count="207" uniqueCount="167">
  <si>
    <t>Konto</t>
  </si>
  <si>
    <t>Naziv predmeta nabave</t>
  </si>
  <si>
    <t>Planirana ukupna vrijednost nabave
(prema financijskom planu)</t>
  </si>
  <si>
    <t>Planirana ukupna vrijednost nabave
(prema financijskom planu)
kn bez PDV-a</t>
  </si>
  <si>
    <t>Planirana sredstva po izvoru financiranja</t>
  </si>
  <si>
    <t>Županija</t>
  </si>
  <si>
    <t>Ministarstvo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</si>
  <si>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</si>
  <si>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</si>
  <si>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</si>
  <si>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</si>
  <si>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Pedagoška dokumentacija</t>
  </si>
  <si>
    <t>Materijal i dijelovi za tekuće i investicijsko održavanje građevinskog objekta</t>
  </si>
  <si>
    <t>Materijal i dijelovi za tekuće i investicijsko održavanje postrojenja i opreme</t>
  </si>
  <si>
    <t>Sitan invetar</t>
  </si>
  <si>
    <t>Usluge telefona, telefaksa</t>
  </si>
  <si>
    <t>Usluge interneta</t>
  </si>
  <si>
    <t>Poštarina (pisma, tiskanice i slično)</t>
  </si>
  <si>
    <t>Usluge za tekuće i investicijsko održavanje građevinskog objekta</t>
  </si>
  <si>
    <t>Usluge za tekuće i investicijsko održavanje postrojenja i opreme</t>
  </si>
  <si>
    <t>Opskrba vodom</t>
  </si>
  <si>
    <t>Iznošenje i odvoz smeća</t>
  </si>
  <si>
    <t>Deratizacija i dezinfekcija</t>
  </si>
  <si>
    <t>Dimnjačarske i ekološke uluge</t>
  </si>
  <si>
    <t>Ostale komunalne usluge</t>
  </si>
  <si>
    <t>Način nabave</t>
  </si>
  <si>
    <t>Obavezni i preventivni zdravstveni pregledi zaposlenika</t>
  </si>
  <si>
    <t>Usluge ažuriranja računalnih baza</t>
  </si>
  <si>
    <t>Premije osiguranja ostale imovine</t>
  </si>
  <si>
    <t>Ostale nespomenute usluge</t>
  </si>
  <si>
    <t>Reprezentacija</t>
  </si>
  <si>
    <t>Ostali nespomenuti rashodi poslovanja</t>
  </si>
  <si>
    <t>Usluge banaka</t>
  </si>
  <si>
    <t>Red.
br.</t>
  </si>
  <si>
    <t>Ostale intelektualne usluge</t>
  </si>
  <si>
    <t>UKUPNO:</t>
  </si>
  <si>
    <t>kn s
PDV-om</t>
  </si>
  <si>
    <t>kn bez
PDV-a</t>
  </si>
  <si>
    <t>Ravnateljica:</t>
  </si>
  <si>
    <t>Službena putovanja</t>
  </si>
  <si>
    <t>Rashodi za zaposlene- plaće i naknade</t>
  </si>
  <si>
    <t>Naknade za prijevoz</t>
  </si>
  <si>
    <t>Stručno usavršavanje zaposlenika</t>
  </si>
  <si>
    <t>Ostali materijal za energiju (lož ulje)</t>
  </si>
  <si>
    <t>Ružica Jerbić-Boneta</t>
  </si>
  <si>
    <t>objedinjena nabava</t>
  </si>
  <si>
    <t>ugovor</t>
  </si>
  <si>
    <t>Prihodi za posebne namjene</t>
  </si>
  <si>
    <t>Ostale usluge prijevoza</t>
  </si>
  <si>
    <t>izrav.ug./ ponude/nar.</t>
  </si>
  <si>
    <t>Uredska oprema</t>
  </si>
  <si>
    <t>riješenje</t>
  </si>
  <si>
    <t xml:space="preserve"> ponude/nar./ugovor</t>
  </si>
  <si>
    <t>objedinjena nabava/ugovor</t>
  </si>
  <si>
    <t>Kol.ugovor</t>
  </si>
  <si>
    <t>Intelektualne usl. - Ugovor o djelu</t>
  </si>
  <si>
    <t>Radna i zaštitna odjeća</t>
  </si>
  <si>
    <t>Pomoći</t>
  </si>
  <si>
    <t>Ostali materijal</t>
  </si>
  <si>
    <t>Ostali materijal za energiju (plin)</t>
  </si>
  <si>
    <t>Pristojbe i naknade</t>
  </si>
  <si>
    <t>Materijal i sirovine</t>
  </si>
  <si>
    <t>Voditeljica računovodstva:</t>
  </si>
  <si>
    <t>Jane Sclaunich, prof.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</si>
  <si>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</si>
  <si>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</si>
  <si>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</si>
  <si>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</si>
  <si>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</si>
  <si>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</si>
  <si>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</si>
  <si>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</si>
  <si>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</si>
  <si>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</si>
  <si>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</si>
  <si>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</si>
  <si>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</si>
  <si>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</si>
  <si>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</si>
  <si>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</si>
  <si>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</si>
  <si>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</si>
  <si>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</si>
  <si>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</si>
  <si>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</si>
  <si>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</si>
  <si>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</si>
  <si>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</si>
  <si>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</si>
  <si>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</si>
  <si>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</si>
  <si>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</si>
  <si>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</si>
  <si>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</si>
  <si>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</si>
  <si>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</si>
  <si>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</si>
  <si>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</si>
  <si>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</si>
  <si>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</si>
  <si>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</si>
  <si>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</si>
  <si>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</si>
  <si>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</si>
  <si>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</si>
  <si>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</si>
  <si>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</si>
  <si>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</si>
  <si>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rješenje</t>
  </si>
  <si>
    <t>Oprema; Procedura stvaranja ugovornih obveza u Prvoj riječkoj hrvatskoj gimnaziji; Pravilnik o provedbi postupka javne nabave bagatelne vrijednosti; Provedba postupka nabave bagatelne vrijednosti do 20.000,00 kn</t>
  </si>
  <si>
    <t>Usluge redovitih (propisanih) kontrola ispravnosti opreme</t>
  </si>
  <si>
    <t>izrav.ug./ ponude/narudžbenica.</t>
  </si>
  <si>
    <t>Procedura stvaranja ugovornih obveza u Prvoj riječkoj hrvatskoj gimnaziji; Pravilnik o provedbi postupka javne nabave bagatelne vrijednosti;                                izrav.ug./ ponude/narudžbenica</t>
  </si>
  <si>
    <t>Donacije</t>
  </si>
  <si>
    <t>Naknada za rad predstavničkih tijela</t>
  </si>
  <si>
    <t>1.10.</t>
  </si>
  <si>
    <t>Promidžba i informiranje</t>
  </si>
  <si>
    <t>Knjige</t>
  </si>
  <si>
    <t>Zakon</t>
  </si>
  <si>
    <t>Brojčana oznaka iz jedinstvenog riječnika nabave (CPV)</t>
  </si>
  <si>
    <t>09120000-6</t>
  </si>
  <si>
    <t>09135100-5</t>
  </si>
  <si>
    <t>18110000-3</t>
  </si>
  <si>
    <t>22200000-2, 22211100-3</t>
  </si>
  <si>
    <t>39830000-9</t>
  </si>
  <si>
    <t>3374100-7</t>
  </si>
  <si>
    <t>22800000-8</t>
  </si>
  <si>
    <t>44140000-3</t>
  </si>
  <si>
    <t>22113000-5</t>
  </si>
  <si>
    <t>30000000-0, 32000000-3, 32323400-7, 37420000-8</t>
  </si>
  <si>
    <t>45259000-7, 45259300-0</t>
  </si>
  <si>
    <t>50000000-5</t>
  </si>
  <si>
    <t>64210000-1</t>
  </si>
  <si>
    <t>64200000-8</t>
  </si>
  <si>
    <t>66110000-4</t>
  </si>
  <si>
    <t>65000000-3</t>
  </si>
  <si>
    <t>64110000-0</t>
  </si>
  <si>
    <t>72600000-6</t>
  </si>
  <si>
    <t>65100000-4</t>
  </si>
  <si>
    <t>85100000-0</t>
  </si>
  <si>
    <t>85312320-8</t>
  </si>
  <si>
    <t>90923000-3</t>
  </si>
  <si>
    <t>90915000-4</t>
  </si>
  <si>
    <t>30197643-5, 30125120-8, 30192112-9, 31920000-1, 22852000-7</t>
  </si>
  <si>
    <t>31920000-1</t>
  </si>
  <si>
    <t>90511300-5</t>
  </si>
  <si>
    <t>66510000-8</t>
  </si>
  <si>
    <t>22462000-6</t>
  </si>
  <si>
    <t>79000000-4</t>
  </si>
  <si>
    <t>79800000-2</t>
  </si>
  <si>
    <t xml:space="preserve">JEDNOSTAVNA (BAGATELNA) NABAVA </t>
  </si>
  <si>
    <t>objedinjena nabava PGŽ, bagatelna nabava</t>
  </si>
  <si>
    <t>311-312</t>
  </si>
  <si>
    <t>Prenesena sredstva</t>
  </si>
  <si>
    <t>Vlastiti prihodi  + nef.imovina</t>
  </si>
  <si>
    <t>2.37.</t>
  </si>
  <si>
    <t>Naknade troškova osobama izvan radnog odnosa</t>
  </si>
  <si>
    <t>Usluge zračnog prijevoza</t>
  </si>
  <si>
    <t>60410000-5</t>
  </si>
  <si>
    <t>Grafičke i tiskarske usluge</t>
  </si>
  <si>
    <t>79820000-8</t>
  </si>
  <si>
    <t>Usluge povezane s tiskanjem,kopiranja, uvezivanja i slično</t>
  </si>
  <si>
    <t>Zatezne kamate</t>
  </si>
  <si>
    <t xml:space="preserve">Oprema; Procedura stvaranja ugovornih obveza u Prvoj riječkoj hrvatskoj gimnaziji; Pravilnik o provedbi postupka javne nabave bagatelne vrijednosti; </t>
  </si>
  <si>
    <t>60000000-8, 60172000-4</t>
  </si>
  <si>
    <t xml:space="preserve">PRVA RIJEČKA HRVATSKA GIMNAZIJA                                                                                                               PLAN NABAVE ZA 2020. GODINU </t>
  </si>
  <si>
    <t>Rijeka, 22.10.2019.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</si>
</sst>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;[Red]#,##0.00"/>
    <numFmt numFmtId="166" formatCode="[$-41A]d\.\ mmmm\ yyyy\.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" fontId="2" fillId="0" borderId="20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" fontId="2" fillId="0" borderId="25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0" fontId="4" fillId="0" borderId="28" xfId="0" applyNumberFormat="1" applyFont="1" applyFill="1" applyBorder="1" applyAlignment="1" applyProtection="1">
      <alignment horizontal="left" vertical="top" wrapText="1"/>
      <protection locked="0"/>
    </xf>
    <xf numFmtId="16" fontId="2" fillId="0" borderId="25" xfId="0" applyNumberFormat="1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75" zoomScaleSheetLayoutView="75" workbookViewId="0" topLeftCell="B1">
      <selection activeCell="D58" sqref="D58"/>
    </sheetView>
  </sheetViews>
  <sheetFormatPr defaultColWidth="9.140625" defaultRowHeight="12.75"/>
  <cols>
    <col min="1" max="1" width="5.7109375" style="7" customWidth="1"/>
    <col min="2" max="2" width="7.57421875" style="7" customWidth="1"/>
    <col min="3" max="3" width="8.8515625" style="7" customWidth="1"/>
    <col min="4" max="4" width="54.57421875" style="7" customWidth="1"/>
    <col min="5" max="5" width="19.00390625" style="7" customWidth="1"/>
    <col min="6" max="6" width="19.140625" style="7" customWidth="1"/>
    <col min="7" max="7" width="19.00390625" style="7" customWidth="1"/>
    <col min="8" max="8" width="15.421875" style="7" customWidth="1"/>
    <col min="9" max="9" width="15.8515625" style="7" customWidth="1"/>
    <col min="10" max="10" width="19.00390625" style="7" customWidth="1"/>
    <col min="11" max="11" width="13.8515625" style="7" customWidth="1"/>
    <col min="12" max="12" width="13.7109375" style="7" customWidth="1"/>
    <col min="13" max="13" width="15.57421875" style="7" bestFit="1" customWidth="1"/>
    <col min="14" max="14" width="16.00390625" style="7" customWidth="1"/>
    <col min="15" max="15" width="13.8515625" style="7" customWidth="1"/>
    <col min="16" max="16" width="16.7109375" style="7" customWidth="1"/>
    <col min="17" max="17" width="64.00390625" style="7" customWidth="1"/>
    <col min="18" max="16384" width="9.140625" style="7" customWidth="1"/>
  </cols>
  <sheetData>
    <row r="1" spans="2:17" s="8" customFormat="1" ht="36" customHeight="1" thickBot="1">
      <c r="B1" s="74" t="s">
        <v>165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s="11" customFormat="1" ht="36" customHeight="1">
      <c r="B2" s="80" t="s">
        <v>33</v>
      </c>
      <c r="C2" s="75" t="s">
        <v>0</v>
      </c>
      <c r="D2" s="75" t="s">
        <v>1</v>
      </c>
      <c r="E2" s="64" t="s">
        <v>119</v>
      </c>
      <c r="F2" s="75" t="s">
        <v>2</v>
      </c>
      <c r="G2" s="75" t="s">
        <v>3</v>
      </c>
      <c r="H2" s="77" t="s">
        <v>4</v>
      </c>
      <c r="I2" s="78"/>
      <c r="J2" s="78"/>
      <c r="K2" s="78"/>
      <c r="L2" s="79"/>
      <c r="M2" s="10"/>
      <c r="N2" s="10"/>
      <c r="O2" s="10"/>
      <c r="P2" s="10"/>
      <c r="Q2" s="70" t="s">
        <v>25</v>
      </c>
    </row>
    <row r="3" spans="2:17" s="11" customFormat="1" ht="66.75" customHeight="1">
      <c r="B3" s="81"/>
      <c r="C3" s="73"/>
      <c r="D3" s="73"/>
      <c r="E3" s="65"/>
      <c r="F3" s="73"/>
      <c r="G3" s="73"/>
      <c r="H3" s="73" t="s">
        <v>5</v>
      </c>
      <c r="I3" s="73"/>
      <c r="J3" s="13" t="s">
        <v>6</v>
      </c>
      <c r="K3" s="73" t="s">
        <v>154</v>
      </c>
      <c r="L3" s="73"/>
      <c r="M3" s="14" t="s">
        <v>47</v>
      </c>
      <c r="N3" s="14" t="s">
        <v>57</v>
      </c>
      <c r="O3" s="14" t="s">
        <v>113</v>
      </c>
      <c r="P3" s="14" t="s">
        <v>153</v>
      </c>
      <c r="Q3" s="71"/>
    </row>
    <row r="4" spans="2:17" s="11" customFormat="1" ht="71.25" customHeight="1" thickBot="1">
      <c r="B4" s="82"/>
      <c r="C4" s="76"/>
      <c r="D4" s="76"/>
      <c r="E4" s="66"/>
      <c r="F4" s="76"/>
      <c r="G4" s="76"/>
      <c r="H4" s="15" t="s">
        <v>36</v>
      </c>
      <c r="I4" s="15" t="s">
        <v>37</v>
      </c>
      <c r="J4" s="15" t="s">
        <v>36</v>
      </c>
      <c r="K4" s="15" t="s">
        <v>36</v>
      </c>
      <c r="L4" s="15" t="s">
        <v>37</v>
      </c>
      <c r="M4" s="15" t="s">
        <v>36</v>
      </c>
      <c r="N4" s="15" t="s">
        <v>36</v>
      </c>
      <c r="O4" s="16"/>
      <c r="P4" s="16"/>
      <c r="Q4" s="72"/>
    </row>
    <row r="5" spans="2:17" s="27" customFormat="1" ht="39" customHeight="1">
      <c r="B5" s="20" t="s">
        <v>64</v>
      </c>
      <c r="C5" s="9" t="s">
        <v>152</v>
      </c>
      <c r="D5" s="21" t="s">
        <v>40</v>
      </c>
      <c r="E5" s="21"/>
      <c r="F5" s="22">
        <f>H5+J5+K5+M5+N5+O5+P5</f>
        <v>6833725</v>
      </c>
      <c r="G5" s="24">
        <f>SUM(H5:N5)</f>
        <v>6833725</v>
      </c>
      <c r="H5" s="24">
        <v>7000</v>
      </c>
      <c r="I5" s="21"/>
      <c r="J5" s="23">
        <v>6814700</v>
      </c>
      <c r="K5" s="24"/>
      <c r="L5" s="21"/>
      <c r="M5" s="24">
        <v>3025</v>
      </c>
      <c r="N5" s="23">
        <v>9000</v>
      </c>
      <c r="O5" s="25"/>
      <c r="P5" s="25"/>
      <c r="Q5" s="26" t="s">
        <v>54</v>
      </c>
    </row>
    <row r="6" spans="2:17" s="27" customFormat="1" ht="31.5" customHeight="1">
      <c r="B6" s="28" t="s">
        <v>65</v>
      </c>
      <c r="C6" s="13">
        <v>3211</v>
      </c>
      <c r="D6" s="29" t="s">
        <v>39</v>
      </c>
      <c r="E6" s="29"/>
      <c r="F6" s="24">
        <f aca="true" t="shared" si="0" ref="F6:F14">H6+J6+K6+M6+N6+O6+P6</f>
        <v>176664</v>
      </c>
      <c r="G6" s="24">
        <f>SUM(H6:P6)</f>
        <v>176664</v>
      </c>
      <c r="H6" s="24">
        <v>75200</v>
      </c>
      <c r="I6" s="29"/>
      <c r="J6" s="24"/>
      <c r="K6" s="24"/>
      <c r="L6" s="29"/>
      <c r="M6" s="24">
        <v>50000</v>
      </c>
      <c r="N6" s="24">
        <v>51464</v>
      </c>
      <c r="O6" s="30"/>
      <c r="P6" s="30"/>
      <c r="Q6" s="31" t="s">
        <v>54</v>
      </c>
    </row>
    <row r="7" spans="2:17" s="27" customFormat="1" ht="30.75" customHeight="1">
      <c r="B7" s="32" t="s">
        <v>66</v>
      </c>
      <c r="C7" s="13">
        <v>3212</v>
      </c>
      <c r="D7" s="29" t="s">
        <v>41</v>
      </c>
      <c r="E7" s="29"/>
      <c r="F7" s="24">
        <f t="shared" si="0"/>
        <v>125000</v>
      </c>
      <c r="G7" s="24">
        <f>F7/110%</f>
        <v>113636.36363636363</v>
      </c>
      <c r="H7" s="24">
        <v>125000</v>
      </c>
      <c r="I7" s="24">
        <f>H7/110%</f>
        <v>113636.36363636363</v>
      </c>
      <c r="J7" s="29"/>
      <c r="K7" s="29"/>
      <c r="L7" s="29"/>
      <c r="M7" s="33"/>
      <c r="N7" s="33"/>
      <c r="O7" s="33"/>
      <c r="P7" s="33"/>
      <c r="Q7" s="31" t="s">
        <v>54</v>
      </c>
    </row>
    <row r="8" spans="2:17" s="27" customFormat="1" ht="38.25" customHeight="1" thickBot="1">
      <c r="B8" s="28" t="s">
        <v>67</v>
      </c>
      <c r="C8" s="13">
        <v>3213</v>
      </c>
      <c r="D8" s="29" t="s">
        <v>42</v>
      </c>
      <c r="E8" s="29"/>
      <c r="F8" s="24">
        <f t="shared" si="0"/>
        <v>387780</v>
      </c>
      <c r="G8" s="24">
        <f>SUM(H8:M8)</f>
        <v>11800</v>
      </c>
      <c r="H8" s="24">
        <v>11800</v>
      </c>
      <c r="I8" s="29"/>
      <c r="J8" s="29"/>
      <c r="K8" s="24"/>
      <c r="L8" s="29"/>
      <c r="M8" s="33"/>
      <c r="N8" s="24">
        <v>375980</v>
      </c>
      <c r="O8" s="30"/>
      <c r="P8" s="30"/>
      <c r="Q8" s="31" t="s">
        <v>111</v>
      </c>
    </row>
    <row r="9" spans="2:17" s="34" customFormat="1" ht="30" customHeight="1">
      <c r="B9" s="32" t="s">
        <v>68</v>
      </c>
      <c r="C9" s="13">
        <v>32239</v>
      </c>
      <c r="D9" s="29" t="s">
        <v>43</v>
      </c>
      <c r="E9" s="29" t="s">
        <v>121</v>
      </c>
      <c r="F9" s="22">
        <f>H9+J9+K9+M9+N9+O9+P9</f>
        <v>125000</v>
      </c>
      <c r="G9" s="24">
        <f>F9/125%</f>
        <v>100000</v>
      </c>
      <c r="H9" s="24">
        <v>125000</v>
      </c>
      <c r="I9" s="24">
        <f>G9</f>
        <v>100000</v>
      </c>
      <c r="J9" s="24"/>
      <c r="K9" s="24"/>
      <c r="L9" s="24"/>
      <c r="M9" s="30"/>
      <c r="N9" s="30"/>
      <c r="O9" s="30"/>
      <c r="P9" s="30"/>
      <c r="Q9" s="31" t="s">
        <v>45</v>
      </c>
    </row>
    <row r="10" spans="2:17" s="34" customFormat="1" ht="31.5" customHeight="1">
      <c r="B10" s="28" t="s">
        <v>69</v>
      </c>
      <c r="C10" s="35">
        <v>3237</v>
      </c>
      <c r="D10" s="29" t="s">
        <v>55</v>
      </c>
      <c r="E10" s="29"/>
      <c r="F10" s="24">
        <f t="shared" si="0"/>
        <v>41369</v>
      </c>
      <c r="G10" s="24">
        <f>SUM(K10:P10)</f>
        <v>22969</v>
      </c>
      <c r="H10" s="24">
        <v>8400</v>
      </c>
      <c r="I10" s="29"/>
      <c r="J10" s="24">
        <v>10000</v>
      </c>
      <c r="K10" s="24"/>
      <c r="L10" s="24"/>
      <c r="M10" s="30">
        <v>3275</v>
      </c>
      <c r="N10" s="30">
        <v>19694</v>
      </c>
      <c r="O10" s="30"/>
      <c r="P10" s="30"/>
      <c r="Q10" s="31" t="s">
        <v>46</v>
      </c>
    </row>
    <row r="11" spans="2:17" s="34" customFormat="1" ht="42.75" customHeight="1">
      <c r="B11" s="32" t="s">
        <v>70</v>
      </c>
      <c r="C11" s="36">
        <v>3241</v>
      </c>
      <c r="D11" s="37" t="s">
        <v>156</v>
      </c>
      <c r="E11" s="37"/>
      <c r="F11" s="24">
        <f t="shared" si="0"/>
        <v>42625</v>
      </c>
      <c r="G11" s="24"/>
      <c r="H11" s="38">
        <v>24800</v>
      </c>
      <c r="I11" s="37"/>
      <c r="J11" s="38"/>
      <c r="K11" s="38"/>
      <c r="L11" s="38"/>
      <c r="M11" s="39">
        <v>1900</v>
      </c>
      <c r="N11" s="39">
        <v>15925</v>
      </c>
      <c r="O11" s="39"/>
      <c r="P11" s="39"/>
      <c r="Q11" s="31" t="s">
        <v>46</v>
      </c>
    </row>
    <row r="12" spans="2:17" s="34" customFormat="1" ht="30.75" customHeight="1">
      <c r="B12" s="28" t="s">
        <v>71</v>
      </c>
      <c r="C12" s="36">
        <v>32922</v>
      </c>
      <c r="D12" s="37" t="s">
        <v>28</v>
      </c>
      <c r="E12" s="37" t="s">
        <v>146</v>
      </c>
      <c r="F12" s="24">
        <f t="shared" si="0"/>
        <v>16000</v>
      </c>
      <c r="G12" s="38">
        <f>SUM(H12:M12)</f>
        <v>16000</v>
      </c>
      <c r="H12" s="38"/>
      <c r="I12" s="37"/>
      <c r="J12" s="38"/>
      <c r="K12" s="38">
        <v>0</v>
      </c>
      <c r="L12" s="38"/>
      <c r="M12" s="39">
        <v>16000</v>
      </c>
      <c r="N12" s="39"/>
      <c r="O12" s="39"/>
      <c r="P12" s="39"/>
      <c r="Q12" s="40" t="s">
        <v>151</v>
      </c>
    </row>
    <row r="13" spans="2:17" s="34" customFormat="1" ht="30.75" customHeight="1">
      <c r="B13" s="28" t="s">
        <v>72</v>
      </c>
      <c r="C13" s="36">
        <v>3291</v>
      </c>
      <c r="D13" s="37" t="s">
        <v>114</v>
      </c>
      <c r="E13" s="37"/>
      <c r="F13" s="24">
        <f t="shared" si="0"/>
        <v>3800</v>
      </c>
      <c r="G13" s="38">
        <f>SUM(H13:M13)</f>
        <v>3800</v>
      </c>
      <c r="H13" s="38">
        <v>3800</v>
      </c>
      <c r="I13" s="37"/>
      <c r="J13" s="38"/>
      <c r="K13" s="38"/>
      <c r="L13" s="38"/>
      <c r="M13" s="39"/>
      <c r="N13" s="39"/>
      <c r="O13" s="39"/>
      <c r="P13" s="39"/>
      <c r="Q13" s="40" t="s">
        <v>46</v>
      </c>
    </row>
    <row r="14" spans="2:17" s="34" customFormat="1" ht="30.75" customHeight="1" thickBot="1">
      <c r="B14" s="41" t="s">
        <v>115</v>
      </c>
      <c r="C14" s="42">
        <v>3294</v>
      </c>
      <c r="D14" s="43" t="s">
        <v>60</v>
      </c>
      <c r="E14" s="43"/>
      <c r="F14" s="44">
        <f t="shared" si="0"/>
        <v>28500</v>
      </c>
      <c r="G14" s="38">
        <f>SUM(H14:M14)</f>
        <v>28500</v>
      </c>
      <c r="H14" s="45">
        <v>1500</v>
      </c>
      <c r="I14" s="45"/>
      <c r="J14" s="45">
        <v>27000</v>
      </c>
      <c r="K14" s="45"/>
      <c r="L14" s="45"/>
      <c r="M14" s="46"/>
      <c r="N14" s="46"/>
      <c r="O14" s="46"/>
      <c r="P14" s="46"/>
      <c r="Q14" s="47" t="s">
        <v>118</v>
      </c>
    </row>
    <row r="15" spans="2:17" s="6" customFormat="1" ht="39.75" customHeight="1" thickBot="1">
      <c r="B15" s="1"/>
      <c r="C15" s="2"/>
      <c r="D15" s="3" t="s">
        <v>150</v>
      </c>
      <c r="E15" s="3"/>
      <c r="F15" s="4">
        <f>SUM(F16:F53)</f>
        <v>295022</v>
      </c>
      <c r="G15" s="4">
        <f aca="true" t="shared" si="1" ref="G15:P15">SUM(G16:G53)</f>
        <v>238909.3455238095</v>
      </c>
      <c r="H15" s="4">
        <f t="shared" si="1"/>
        <v>234347.36</v>
      </c>
      <c r="I15" s="4">
        <f t="shared" si="1"/>
        <v>179877.888</v>
      </c>
      <c r="J15" s="4">
        <f t="shared" si="1"/>
        <v>0</v>
      </c>
      <c r="K15" s="4">
        <f t="shared" si="1"/>
        <v>9120</v>
      </c>
      <c r="L15" s="4">
        <f t="shared" si="1"/>
        <v>4656</v>
      </c>
      <c r="M15" s="4">
        <f t="shared" si="1"/>
        <v>25400</v>
      </c>
      <c r="N15" s="4">
        <f t="shared" si="1"/>
        <v>22002</v>
      </c>
      <c r="O15" s="4">
        <f t="shared" si="1"/>
        <v>5000</v>
      </c>
      <c r="P15" s="4">
        <f t="shared" si="1"/>
        <v>0</v>
      </c>
      <c r="Q15" s="5"/>
    </row>
    <row r="16" spans="2:17" s="34" customFormat="1" ht="99" customHeight="1">
      <c r="B16" s="48" t="s">
        <v>73</v>
      </c>
      <c r="C16" s="49">
        <v>32211</v>
      </c>
      <c r="D16" s="50" t="s">
        <v>7</v>
      </c>
      <c r="E16" s="50" t="s">
        <v>143</v>
      </c>
      <c r="F16" s="22">
        <f aca="true" t="shared" si="2" ref="F16:F53">H16+J16+K16+M16+N16+O16+P16</f>
        <v>23739.03</v>
      </c>
      <c r="G16" s="24">
        <f aca="true" t="shared" si="3" ref="G16:G32">F16/125%</f>
        <v>18991.224</v>
      </c>
      <c r="H16" s="51">
        <v>23739.03</v>
      </c>
      <c r="I16" s="51">
        <f>H16/1.25</f>
        <v>18991.224</v>
      </c>
      <c r="J16" s="51"/>
      <c r="K16" s="51"/>
      <c r="L16" s="51"/>
      <c r="M16" s="52"/>
      <c r="N16" s="52"/>
      <c r="O16" s="53"/>
      <c r="P16" s="53"/>
      <c r="Q16" s="54" t="s">
        <v>112</v>
      </c>
    </row>
    <row r="17" spans="2:17" s="34" customFormat="1" ht="45.75" customHeight="1">
      <c r="B17" s="12" t="s">
        <v>74</v>
      </c>
      <c r="C17" s="13">
        <v>32212</v>
      </c>
      <c r="D17" s="29" t="s">
        <v>8</v>
      </c>
      <c r="E17" s="29" t="s">
        <v>123</v>
      </c>
      <c r="F17" s="24">
        <f t="shared" si="2"/>
        <v>6508.33</v>
      </c>
      <c r="G17" s="24">
        <f>F17/105%</f>
        <v>6198.409523809523</v>
      </c>
      <c r="H17" s="24">
        <v>6508.33</v>
      </c>
      <c r="I17" s="51">
        <f aca="true" t="shared" si="4" ref="I17:I53">H17/1.25</f>
        <v>5206.664</v>
      </c>
      <c r="J17" s="24"/>
      <c r="K17" s="24"/>
      <c r="L17" s="24"/>
      <c r="M17" s="30"/>
      <c r="N17" s="30"/>
      <c r="O17" s="30"/>
      <c r="P17" s="30"/>
      <c r="Q17" s="31" t="s">
        <v>49</v>
      </c>
    </row>
    <row r="18" spans="2:17" s="34" customFormat="1" ht="43.5" customHeight="1">
      <c r="B18" s="55" t="s">
        <v>75</v>
      </c>
      <c r="C18" s="13">
        <v>32214</v>
      </c>
      <c r="D18" s="29" t="s">
        <v>9</v>
      </c>
      <c r="E18" s="29" t="s">
        <v>124</v>
      </c>
      <c r="F18" s="24">
        <f t="shared" si="2"/>
        <v>9000</v>
      </c>
      <c r="G18" s="24">
        <f t="shared" si="3"/>
        <v>7200</v>
      </c>
      <c r="H18" s="24">
        <v>9000</v>
      </c>
      <c r="I18" s="51">
        <f t="shared" si="4"/>
        <v>7200</v>
      </c>
      <c r="J18" s="24"/>
      <c r="K18" s="24"/>
      <c r="L18" s="24"/>
      <c r="M18" s="30"/>
      <c r="N18" s="30"/>
      <c r="O18" s="30"/>
      <c r="P18" s="30"/>
      <c r="Q18" s="31" t="s">
        <v>49</v>
      </c>
    </row>
    <row r="19" spans="2:17" s="34" customFormat="1" ht="31.5" customHeight="1">
      <c r="B19" s="12" t="s">
        <v>76</v>
      </c>
      <c r="C19" s="13">
        <v>32216</v>
      </c>
      <c r="D19" s="29" t="s">
        <v>10</v>
      </c>
      <c r="E19" s="29" t="s">
        <v>125</v>
      </c>
      <c r="F19" s="24">
        <f t="shared" si="2"/>
        <v>10000</v>
      </c>
      <c r="G19" s="24">
        <f t="shared" si="3"/>
        <v>8000</v>
      </c>
      <c r="H19" s="24">
        <v>10000</v>
      </c>
      <c r="I19" s="51">
        <f t="shared" si="4"/>
        <v>8000</v>
      </c>
      <c r="J19" s="24"/>
      <c r="K19" s="24"/>
      <c r="L19" s="24"/>
      <c r="M19" s="30"/>
      <c r="N19" s="30"/>
      <c r="O19" s="30"/>
      <c r="P19" s="30"/>
      <c r="Q19" s="31" t="s">
        <v>49</v>
      </c>
    </row>
    <row r="20" spans="2:17" s="34" customFormat="1" ht="29.25" customHeight="1">
      <c r="B20" s="48" t="s">
        <v>77</v>
      </c>
      <c r="C20" s="13">
        <v>32212</v>
      </c>
      <c r="D20" s="29" t="s">
        <v>11</v>
      </c>
      <c r="E20" s="29" t="s">
        <v>126</v>
      </c>
      <c r="F20" s="24">
        <f t="shared" si="2"/>
        <v>5000</v>
      </c>
      <c r="G20" s="24">
        <f t="shared" si="3"/>
        <v>4000</v>
      </c>
      <c r="H20" s="24">
        <v>5000</v>
      </c>
      <c r="I20" s="51">
        <f t="shared" si="4"/>
        <v>4000</v>
      </c>
      <c r="J20" s="24"/>
      <c r="K20" s="24"/>
      <c r="L20" s="24"/>
      <c r="M20" s="30"/>
      <c r="N20" s="30"/>
      <c r="O20" s="30"/>
      <c r="P20" s="30"/>
      <c r="Q20" s="31" t="s">
        <v>49</v>
      </c>
    </row>
    <row r="21" spans="2:17" s="34" customFormat="1" ht="29.25" customHeight="1">
      <c r="B21" s="48" t="s">
        <v>78</v>
      </c>
      <c r="C21" s="13">
        <v>32219</v>
      </c>
      <c r="D21" s="29" t="s">
        <v>58</v>
      </c>
      <c r="E21" s="29"/>
      <c r="F21" s="24">
        <f t="shared" si="2"/>
        <v>1000</v>
      </c>
      <c r="G21" s="24">
        <f t="shared" si="3"/>
        <v>800</v>
      </c>
      <c r="H21" s="24">
        <v>1000</v>
      </c>
      <c r="I21" s="51">
        <f t="shared" si="4"/>
        <v>800</v>
      </c>
      <c r="J21" s="24"/>
      <c r="K21" s="24"/>
      <c r="L21" s="24"/>
      <c r="M21" s="30"/>
      <c r="N21" s="30"/>
      <c r="O21" s="30"/>
      <c r="P21" s="30"/>
      <c r="Q21" s="31" t="s">
        <v>49</v>
      </c>
    </row>
    <row r="22" spans="2:17" s="34" customFormat="1" ht="30" customHeight="1">
      <c r="B22" s="48" t="s">
        <v>79</v>
      </c>
      <c r="C22" s="13">
        <v>3222</v>
      </c>
      <c r="D22" s="29" t="s">
        <v>61</v>
      </c>
      <c r="E22" s="29"/>
      <c r="F22" s="24">
        <f t="shared" si="2"/>
        <v>6000</v>
      </c>
      <c r="G22" s="24">
        <f t="shared" si="3"/>
        <v>4800</v>
      </c>
      <c r="H22" s="24">
        <v>6000</v>
      </c>
      <c r="I22" s="51">
        <f t="shared" si="4"/>
        <v>4800</v>
      </c>
      <c r="J22" s="24"/>
      <c r="K22" s="24"/>
      <c r="L22" s="24"/>
      <c r="M22" s="30"/>
      <c r="N22" s="30"/>
      <c r="O22" s="30"/>
      <c r="P22" s="30"/>
      <c r="Q22" s="31" t="s">
        <v>49</v>
      </c>
    </row>
    <row r="23" spans="2:17" s="34" customFormat="1" ht="30" customHeight="1">
      <c r="B23" s="48" t="s">
        <v>80</v>
      </c>
      <c r="C23" s="13">
        <v>32233</v>
      </c>
      <c r="D23" s="29" t="s">
        <v>59</v>
      </c>
      <c r="E23" s="29" t="s">
        <v>120</v>
      </c>
      <c r="F23" s="24">
        <f t="shared" si="2"/>
        <v>294.6</v>
      </c>
      <c r="G23" s="24">
        <f t="shared" si="3"/>
        <v>235.68</v>
      </c>
      <c r="H23" s="24">
        <v>294.6</v>
      </c>
      <c r="I23" s="51">
        <f t="shared" si="4"/>
        <v>235.68</v>
      </c>
      <c r="J23" s="24"/>
      <c r="K23" s="24"/>
      <c r="L23" s="24"/>
      <c r="M23" s="30"/>
      <c r="N23" s="30"/>
      <c r="O23" s="30"/>
      <c r="P23" s="30"/>
      <c r="Q23" s="31" t="s">
        <v>108</v>
      </c>
    </row>
    <row r="24" spans="2:17" s="34" customFormat="1" ht="30.75" customHeight="1">
      <c r="B24" s="12" t="s">
        <v>81</v>
      </c>
      <c r="C24" s="35">
        <v>32241</v>
      </c>
      <c r="D24" s="29" t="s">
        <v>12</v>
      </c>
      <c r="E24" s="29" t="s">
        <v>127</v>
      </c>
      <c r="F24" s="24">
        <f t="shared" si="2"/>
        <v>6000</v>
      </c>
      <c r="G24" s="24">
        <f t="shared" si="3"/>
        <v>4800</v>
      </c>
      <c r="H24" s="24">
        <v>6000</v>
      </c>
      <c r="I24" s="51">
        <f t="shared" si="4"/>
        <v>4800</v>
      </c>
      <c r="J24" s="24"/>
      <c r="K24" s="24"/>
      <c r="L24" s="24"/>
      <c r="M24" s="30"/>
      <c r="N24" s="30"/>
      <c r="O24" s="30"/>
      <c r="P24" s="30"/>
      <c r="Q24" s="31" t="s">
        <v>49</v>
      </c>
    </row>
    <row r="25" spans="2:17" s="34" customFormat="1" ht="31.5" customHeight="1">
      <c r="B25" s="48" t="s">
        <v>82</v>
      </c>
      <c r="C25" s="35">
        <v>32242</v>
      </c>
      <c r="D25" s="29" t="s">
        <v>13</v>
      </c>
      <c r="E25" s="29" t="s">
        <v>127</v>
      </c>
      <c r="F25" s="24">
        <f t="shared" si="2"/>
        <v>4000</v>
      </c>
      <c r="G25" s="24">
        <f t="shared" si="3"/>
        <v>3200</v>
      </c>
      <c r="H25" s="24">
        <v>4000</v>
      </c>
      <c r="I25" s="51">
        <f t="shared" si="4"/>
        <v>3200</v>
      </c>
      <c r="J25" s="24"/>
      <c r="K25" s="24"/>
      <c r="L25" s="24"/>
      <c r="M25" s="30"/>
      <c r="N25" s="30"/>
      <c r="O25" s="30"/>
      <c r="P25" s="30"/>
      <c r="Q25" s="31" t="s">
        <v>49</v>
      </c>
    </row>
    <row r="26" spans="2:17" s="34" customFormat="1" ht="33" customHeight="1">
      <c r="B26" s="12" t="s">
        <v>83</v>
      </c>
      <c r="C26" s="35">
        <v>32251</v>
      </c>
      <c r="D26" s="29" t="s">
        <v>14</v>
      </c>
      <c r="E26" s="29" t="s">
        <v>144</v>
      </c>
      <c r="F26" s="24">
        <f t="shared" si="2"/>
        <v>5000</v>
      </c>
      <c r="G26" s="24">
        <f t="shared" si="3"/>
        <v>4000</v>
      </c>
      <c r="H26" s="24">
        <v>5000</v>
      </c>
      <c r="I26" s="51">
        <f t="shared" si="4"/>
        <v>4000</v>
      </c>
      <c r="J26" s="24"/>
      <c r="K26" s="24"/>
      <c r="L26" s="24"/>
      <c r="M26" s="30"/>
      <c r="N26" s="30"/>
      <c r="O26" s="30"/>
      <c r="P26" s="30"/>
      <c r="Q26" s="31" t="s">
        <v>49</v>
      </c>
    </row>
    <row r="27" spans="2:17" s="34" customFormat="1" ht="31.5" customHeight="1">
      <c r="B27" s="48" t="s">
        <v>84</v>
      </c>
      <c r="C27" s="35"/>
      <c r="D27" s="29" t="s">
        <v>56</v>
      </c>
      <c r="E27" s="29" t="s">
        <v>122</v>
      </c>
      <c r="F27" s="24">
        <f t="shared" si="2"/>
        <v>3600</v>
      </c>
      <c r="G27" s="24">
        <f t="shared" si="3"/>
        <v>2880</v>
      </c>
      <c r="H27" s="24">
        <v>3600</v>
      </c>
      <c r="I27" s="51">
        <f t="shared" si="4"/>
        <v>2880</v>
      </c>
      <c r="J27" s="24"/>
      <c r="K27" s="24"/>
      <c r="L27" s="24"/>
      <c r="M27" s="30"/>
      <c r="N27" s="30"/>
      <c r="O27" s="30"/>
      <c r="P27" s="30"/>
      <c r="Q27" s="31" t="s">
        <v>49</v>
      </c>
    </row>
    <row r="28" spans="2:17" s="34" customFormat="1" ht="30.75" customHeight="1">
      <c r="B28" s="12" t="s">
        <v>85</v>
      </c>
      <c r="C28" s="35">
        <v>32311</v>
      </c>
      <c r="D28" s="29" t="s">
        <v>15</v>
      </c>
      <c r="E28" s="29" t="s">
        <v>133</v>
      </c>
      <c r="F28" s="24">
        <f t="shared" si="2"/>
        <v>11700</v>
      </c>
      <c r="G28" s="24">
        <f t="shared" si="3"/>
        <v>9360</v>
      </c>
      <c r="H28" s="24">
        <v>11700</v>
      </c>
      <c r="I28" s="51">
        <f t="shared" si="4"/>
        <v>9360</v>
      </c>
      <c r="J28" s="24"/>
      <c r="K28" s="24">
        <v>0</v>
      </c>
      <c r="L28" s="51">
        <f>K28/1.25</f>
        <v>0</v>
      </c>
      <c r="M28" s="30"/>
      <c r="N28" s="30"/>
      <c r="O28" s="30"/>
      <c r="P28" s="30"/>
      <c r="Q28" s="56" t="s">
        <v>49</v>
      </c>
    </row>
    <row r="29" spans="2:17" s="34" customFormat="1" ht="31.5" customHeight="1">
      <c r="B29" s="48" t="s">
        <v>86</v>
      </c>
      <c r="C29" s="35">
        <v>32312</v>
      </c>
      <c r="D29" s="29" t="s">
        <v>16</v>
      </c>
      <c r="E29" s="29" t="s">
        <v>132</v>
      </c>
      <c r="F29" s="24">
        <f t="shared" si="2"/>
        <v>1800</v>
      </c>
      <c r="G29" s="24">
        <f t="shared" si="3"/>
        <v>1440</v>
      </c>
      <c r="H29" s="24">
        <v>1800</v>
      </c>
      <c r="I29" s="51">
        <f t="shared" si="4"/>
        <v>1440</v>
      </c>
      <c r="J29" s="24"/>
      <c r="K29" s="24"/>
      <c r="L29" s="24"/>
      <c r="M29" s="30"/>
      <c r="N29" s="30"/>
      <c r="O29" s="30"/>
      <c r="P29" s="30"/>
      <c r="Q29" s="56" t="s">
        <v>49</v>
      </c>
    </row>
    <row r="30" spans="2:17" s="34" customFormat="1" ht="31.5" customHeight="1">
      <c r="B30" s="57" t="s">
        <v>87</v>
      </c>
      <c r="C30" s="35">
        <v>32313</v>
      </c>
      <c r="D30" s="29" t="s">
        <v>17</v>
      </c>
      <c r="E30" s="29" t="s">
        <v>136</v>
      </c>
      <c r="F30" s="24">
        <f t="shared" si="2"/>
        <v>2500</v>
      </c>
      <c r="G30" s="24">
        <f t="shared" si="3"/>
        <v>2000</v>
      </c>
      <c r="H30" s="24">
        <v>2500</v>
      </c>
      <c r="I30" s="51">
        <f t="shared" si="4"/>
        <v>2000</v>
      </c>
      <c r="J30" s="24"/>
      <c r="K30" s="24"/>
      <c r="L30" s="24"/>
      <c r="M30" s="30"/>
      <c r="N30" s="30"/>
      <c r="O30" s="30"/>
      <c r="P30" s="30"/>
      <c r="Q30" s="56" t="s">
        <v>49</v>
      </c>
    </row>
    <row r="31" spans="2:17" s="34" customFormat="1" ht="36.75" customHeight="1">
      <c r="B31" s="48" t="s">
        <v>88</v>
      </c>
      <c r="C31" s="35">
        <v>32319</v>
      </c>
      <c r="D31" s="29" t="s">
        <v>48</v>
      </c>
      <c r="E31" s="29" t="s">
        <v>164</v>
      </c>
      <c r="F31" s="24">
        <f t="shared" si="2"/>
        <v>23428</v>
      </c>
      <c r="G31" s="24">
        <f t="shared" si="3"/>
        <v>18742.4</v>
      </c>
      <c r="H31" s="24"/>
      <c r="I31" s="51">
        <f t="shared" si="4"/>
        <v>0</v>
      </c>
      <c r="J31" s="24"/>
      <c r="K31" s="24"/>
      <c r="L31" s="24">
        <f>K31/1.25</f>
        <v>0</v>
      </c>
      <c r="M31" s="30">
        <v>20400</v>
      </c>
      <c r="N31" s="30">
        <v>3028</v>
      </c>
      <c r="O31" s="30"/>
      <c r="P31" s="30"/>
      <c r="Q31" s="31" t="s">
        <v>49</v>
      </c>
    </row>
    <row r="32" spans="2:17" s="34" customFormat="1" ht="31.5" customHeight="1">
      <c r="B32" s="48"/>
      <c r="C32" s="35"/>
      <c r="D32" s="29" t="s">
        <v>157</v>
      </c>
      <c r="E32" s="29" t="s">
        <v>158</v>
      </c>
      <c r="F32" s="24">
        <f t="shared" si="2"/>
        <v>0</v>
      </c>
      <c r="G32" s="24">
        <f t="shared" si="3"/>
        <v>0</v>
      </c>
      <c r="H32" s="24"/>
      <c r="I32" s="51"/>
      <c r="J32" s="24"/>
      <c r="K32" s="24"/>
      <c r="L32" s="24"/>
      <c r="M32" s="30"/>
      <c r="N32" s="30"/>
      <c r="O32" s="30"/>
      <c r="P32" s="30"/>
      <c r="Q32" s="31"/>
    </row>
    <row r="33" spans="2:17" s="34" customFormat="1" ht="39" customHeight="1">
      <c r="B33" s="12" t="s">
        <v>89</v>
      </c>
      <c r="C33" s="35">
        <v>32321</v>
      </c>
      <c r="D33" s="29" t="s">
        <v>18</v>
      </c>
      <c r="E33" s="29" t="s">
        <v>131</v>
      </c>
      <c r="F33" s="24">
        <f t="shared" si="2"/>
        <v>6000</v>
      </c>
      <c r="G33" s="24">
        <f aca="true" t="shared" si="5" ref="G33:G53">F33/125%</f>
        <v>4800</v>
      </c>
      <c r="H33" s="24">
        <v>6000</v>
      </c>
      <c r="I33" s="51">
        <f t="shared" si="4"/>
        <v>4800</v>
      </c>
      <c r="J33" s="24"/>
      <c r="K33" s="24"/>
      <c r="L33" s="24">
        <f>K33/1.25</f>
        <v>0</v>
      </c>
      <c r="M33" s="30"/>
      <c r="N33" s="30"/>
      <c r="O33" s="30"/>
      <c r="P33" s="30"/>
      <c r="Q33" s="31" t="s">
        <v>49</v>
      </c>
    </row>
    <row r="34" spans="2:17" s="34" customFormat="1" ht="42.75" customHeight="1">
      <c r="B34" s="48" t="s">
        <v>90</v>
      </c>
      <c r="C34" s="35">
        <v>32322</v>
      </c>
      <c r="D34" s="29" t="s">
        <v>19</v>
      </c>
      <c r="E34" s="29" t="s">
        <v>130</v>
      </c>
      <c r="F34" s="24">
        <f t="shared" si="2"/>
        <v>7300</v>
      </c>
      <c r="G34" s="24">
        <f t="shared" si="5"/>
        <v>5840</v>
      </c>
      <c r="H34" s="24">
        <v>4000</v>
      </c>
      <c r="I34" s="51">
        <f t="shared" si="4"/>
        <v>3200</v>
      </c>
      <c r="J34" s="24"/>
      <c r="K34" s="24">
        <v>3300</v>
      </c>
      <c r="L34" s="24"/>
      <c r="M34" s="30"/>
      <c r="N34" s="30"/>
      <c r="O34" s="30"/>
      <c r="P34" s="30"/>
      <c r="Q34" s="31" t="s">
        <v>49</v>
      </c>
    </row>
    <row r="35" spans="2:17" s="34" customFormat="1" ht="42.75" customHeight="1">
      <c r="B35" s="12" t="s">
        <v>91</v>
      </c>
      <c r="C35" s="35">
        <v>32322</v>
      </c>
      <c r="D35" s="29" t="s">
        <v>110</v>
      </c>
      <c r="E35" s="29" t="s">
        <v>130</v>
      </c>
      <c r="F35" s="24">
        <f t="shared" si="2"/>
        <v>4410.64</v>
      </c>
      <c r="G35" s="24">
        <f t="shared" si="5"/>
        <v>3528.512</v>
      </c>
      <c r="H35" s="24">
        <v>4410.64</v>
      </c>
      <c r="I35" s="51">
        <f t="shared" si="4"/>
        <v>3528.512</v>
      </c>
      <c r="J35" s="24"/>
      <c r="K35" s="24"/>
      <c r="L35" s="24"/>
      <c r="M35" s="30"/>
      <c r="N35" s="30"/>
      <c r="O35" s="30"/>
      <c r="P35" s="30"/>
      <c r="Q35" s="31" t="s">
        <v>52</v>
      </c>
    </row>
    <row r="36" spans="2:17" s="34" customFormat="1" ht="32.25" customHeight="1">
      <c r="B36" s="12" t="s">
        <v>92</v>
      </c>
      <c r="C36" s="35">
        <v>3233</v>
      </c>
      <c r="D36" s="29" t="s">
        <v>116</v>
      </c>
      <c r="E36" s="29" t="s">
        <v>147</v>
      </c>
      <c r="F36" s="24">
        <f t="shared" si="2"/>
        <v>5000</v>
      </c>
      <c r="G36" s="24">
        <f t="shared" si="5"/>
        <v>4000</v>
      </c>
      <c r="H36" s="24">
        <v>1000</v>
      </c>
      <c r="I36" s="24">
        <f t="shared" si="4"/>
        <v>800</v>
      </c>
      <c r="J36" s="24"/>
      <c r="K36" s="24"/>
      <c r="L36" s="24"/>
      <c r="M36" s="30"/>
      <c r="N36" s="30">
        <v>4000</v>
      </c>
      <c r="O36" s="30"/>
      <c r="P36" s="30"/>
      <c r="Q36" s="31" t="s">
        <v>49</v>
      </c>
    </row>
    <row r="37" spans="2:17" s="34" customFormat="1" ht="32.25" customHeight="1">
      <c r="B37" s="48" t="s">
        <v>93</v>
      </c>
      <c r="C37" s="35">
        <v>32379</v>
      </c>
      <c r="D37" s="29" t="s">
        <v>34</v>
      </c>
      <c r="E37" s="29" t="s">
        <v>140</v>
      </c>
      <c r="F37" s="24">
        <f t="shared" si="2"/>
        <v>5500</v>
      </c>
      <c r="G37" s="24">
        <f t="shared" si="5"/>
        <v>4400</v>
      </c>
      <c r="H37" s="24">
        <v>5500</v>
      </c>
      <c r="I37" s="51">
        <f t="shared" si="4"/>
        <v>4400</v>
      </c>
      <c r="J37" s="24"/>
      <c r="K37" s="24"/>
      <c r="L37" s="24"/>
      <c r="M37" s="30"/>
      <c r="N37" s="30"/>
      <c r="O37" s="30"/>
      <c r="P37" s="30"/>
      <c r="Q37" s="31" t="s">
        <v>49</v>
      </c>
    </row>
    <row r="38" spans="2:17" s="34" customFormat="1" ht="33" customHeight="1">
      <c r="B38" s="12" t="s">
        <v>94</v>
      </c>
      <c r="C38" s="35">
        <v>32341</v>
      </c>
      <c r="D38" s="29" t="s">
        <v>20</v>
      </c>
      <c r="E38" s="29" t="s">
        <v>138</v>
      </c>
      <c r="F38" s="24">
        <v>7402.64</v>
      </c>
      <c r="G38" s="24">
        <f t="shared" si="5"/>
        <v>5922.112</v>
      </c>
      <c r="H38" s="24">
        <v>7250</v>
      </c>
      <c r="I38" s="51">
        <f t="shared" si="4"/>
        <v>5800</v>
      </c>
      <c r="J38" s="24"/>
      <c r="K38" s="24"/>
      <c r="L38" s="24"/>
      <c r="M38" s="30"/>
      <c r="N38" s="30"/>
      <c r="O38" s="30"/>
      <c r="P38" s="30"/>
      <c r="Q38" s="31" t="s">
        <v>51</v>
      </c>
    </row>
    <row r="39" spans="2:17" s="34" customFormat="1" ht="31.5" customHeight="1">
      <c r="B39" s="48" t="s">
        <v>95</v>
      </c>
      <c r="C39" s="35">
        <v>32342</v>
      </c>
      <c r="D39" s="29" t="s">
        <v>21</v>
      </c>
      <c r="E39" s="29" t="s">
        <v>145</v>
      </c>
      <c r="F39" s="24">
        <f t="shared" si="2"/>
        <v>32841.24</v>
      </c>
      <c r="G39" s="24">
        <f t="shared" si="5"/>
        <v>26272.992</v>
      </c>
      <c r="H39" s="24">
        <v>32841.24</v>
      </c>
      <c r="I39" s="51">
        <f t="shared" si="4"/>
        <v>26272.992</v>
      </c>
      <c r="J39" s="24"/>
      <c r="K39" s="24"/>
      <c r="L39" s="24"/>
      <c r="M39" s="30"/>
      <c r="N39" s="30"/>
      <c r="O39" s="30"/>
      <c r="P39" s="30"/>
      <c r="Q39" s="31" t="s">
        <v>51</v>
      </c>
    </row>
    <row r="40" spans="2:17" s="34" customFormat="1" ht="32.25" customHeight="1">
      <c r="B40" s="12" t="s">
        <v>96</v>
      </c>
      <c r="C40" s="35">
        <v>32343</v>
      </c>
      <c r="D40" s="29" t="s">
        <v>22</v>
      </c>
      <c r="E40" s="29" t="s">
        <v>141</v>
      </c>
      <c r="F40" s="24">
        <f t="shared" si="2"/>
        <v>1250</v>
      </c>
      <c r="G40" s="24">
        <f t="shared" si="5"/>
        <v>1000</v>
      </c>
      <c r="H40" s="24">
        <v>1250</v>
      </c>
      <c r="I40" s="51">
        <f t="shared" si="4"/>
        <v>1000</v>
      </c>
      <c r="J40" s="24"/>
      <c r="K40" s="24"/>
      <c r="L40" s="24"/>
      <c r="M40" s="30"/>
      <c r="N40" s="30"/>
      <c r="O40" s="30"/>
      <c r="P40" s="30"/>
      <c r="Q40" s="31" t="s">
        <v>49</v>
      </c>
    </row>
    <row r="41" spans="2:17" s="34" customFormat="1" ht="31.5" customHeight="1">
      <c r="B41" s="48" t="s">
        <v>97</v>
      </c>
      <c r="C41" s="35">
        <v>32344</v>
      </c>
      <c r="D41" s="29" t="s">
        <v>23</v>
      </c>
      <c r="E41" s="29" t="s">
        <v>142</v>
      </c>
      <c r="F41" s="24"/>
      <c r="G41" s="24">
        <f t="shared" si="5"/>
        <v>0</v>
      </c>
      <c r="H41" s="24">
        <v>1000</v>
      </c>
      <c r="I41" s="51">
        <f t="shared" si="4"/>
        <v>800</v>
      </c>
      <c r="J41" s="24"/>
      <c r="K41" s="24"/>
      <c r="L41" s="24"/>
      <c r="M41" s="30"/>
      <c r="N41" s="30"/>
      <c r="O41" s="30"/>
      <c r="P41" s="30"/>
      <c r="Q41" s="31" t="s">
        <v>51</v>
      </c>
    </row>
    <row r="42" spans="2:17" s="34" customFormat="1" ht="30" customHeight="1">
      <c r="B42" s="12" t="s">
        <v>98</v>
      </c>
      <c r="C42" s="35">
        <v>32349</v>
      </c>
      <c r="D42" s="29" t="s">
        <v>24</v>
      </c>
      <c r="E42" s="29" t="s">
        <v>135</v>
      </c>
      <c r="F42" s="24">
        <f t="shared" si="2"/>
        <v>32163.52</v>
      </c>
      <c r="G42" s="24">
        <f t="shared" si="5"/>
        <v>25730.816</v>
      </c>
      <c r="H42" s="24">
        <v>32163.52</v>
      </c>
      <c r="I42" s="51">
        <f t="shared" si="4"/>
        <v>25730.816</v>
      </c>
      <c r="J42" s="24"/>
      <c r="K42" s="24"/>
      <c r="L42" s="24"/>
      <c r="M42" s="30"/>
      <c r="N42" s="30"/>
      <c r="O42" s="30"/>
      <c r="P42" s="30"/>
      <c r="Q42" s="31" t="s">
        <v>51</v>
      </c>
    </row>
    <row r="43" spans="2:17" s="34" customFormat="1" ht="35.25" customHeight="1">
      <c r="B43" s="48" t="s">
        <v>99</v>
      </c>
      <c r="C43" s="35">
        <v>32361</v>
      </c>
      <c r="D43" s="29" t="s">
        <v>26</v>
      </c>
      <c r="E43" s="29" t="s">
        <v>139</v>
      </c>
      <c r="F43" s="24">
        <f t="shared" si="2"/>
        <v>9500</v>
      </c>
      <c r="G43" s="24">
        <f>F43</f>
        <v>9500</v>
      </c>
      <c r="H43" s="24">
        <v>9500</v>
      </c>
      <c r="I43" s="51"/>
      <c r="J43" s="24"/>
      <c r="K43" s="24"/>
      <c r="L43" s="24"/>
      <c r="M43" s="30"/>
      <c r="N43" s="30"/>
      <c r="O43" s="30"/>
      <c r="P43" s="30"/>
      <c r="Q43" s="31" t="s">
        <v>52</v>
      </c>
    </row>
    <row r="44" spans="2:17" s="34" customFormat="1" ht="31.5" customHeight="1">
      <c r="B44" s="12" t="s">
        <v>100</v>
      </c>
      <c r="C44" s="35">
        <v>32381</v>
      </c>
      <c r="D44" s="29" t="s">
        <v>27</v>
      </c>
      <c r="E44" s="29" t="s">
        <v>137</v>
      </c>
      <c r="F44" s="24">
        <f t="shared" si="2"/>
        <v>19140</v>
      </c>
      <c r="G44" s="24">
        <f t="shared" si="5"/>
        <v>15312</v>
      </c>
      <c r="H44" s="24">
        <v>19140</v>
      </c>
      <c r="I44" s="51">
        <f t="shared" si="4"/>
        <v>15312</v>
      </c>
      <c r="J44" s="24"/>
      <c r="K44" s="24"/>
      <c r="L44" s="24"/>
      <c r="M44" s="30"/>
      <c r="N44" s="30"/>
      <c r="O44" s="30"/>
      <c r="P44" s="30"/>
      <c r="Q44" s="31" t="s">
        <v>53</v>
      </c>
    </row>
    <row r="45" spans="2:17" s="34" customFormat="1" ht="18">
      <c r="B45" s="48" t="s">
        <v>101</v>
      </c>
      <c r="C45" s="35">
        <v>32391</v>
      </c>
      <c r="D45" s="29" t="s">
        <v>159</v>
      </c>
      <c r="E45" s="29" t="s">
        <v>149</v>
      </c>
      <c r="F45" s="24">
        <f t="shared" si="2"/>
        <v>4200</v>
      </c>
      <c r="G45" s="24">
        <f>F45/125%</f>
        <v>3360</v>
      </c>
      <c r="H45" s="24">
        <v>2200</v>
      </c>
      <c r="I45" s="51">
        <f t="shared" si="4"/>
        <v>1760</v>
      </c>
      <c r="J45" s="24"/>
      <c r="K45" s="24"/>
      <c r="L45" s="24">
        <f>K45/1.23</f>
        <v>0</v>
      </c>
      <c r="M45" s="30"/>
      <c r="N45" s="30"/>
      <c r="O45" s="30">
        <v>2000</v>
      </c>
      <c r="P45" s="30"/>
      <c r="Q45" s="31" t="s">
        <v>49</v>
      </c>
    </row>
    <row r="46" spans="2:17" s="34" customFormat="1" ht="54">
      <c r="B46" s="48"/>
      <c r="C46" s="35"/>
      <c r="D46" s="29" t="s">
        <v>161</v>
      </c>
      <c r="E46" s="29" t="s">
        <v>160</v>
      </c>
      <c r="F46" s="24">
        <f t="shared" si="2"/>
        <v>6400</v>
      </c>
      <c r="G46" s="24">
        <f>F46/125%</f>
        <v>5120</v>
      </c>
      <c r="H46" s="24">
        <v>3400</v>
      </c>
      <c r="I46" s="51">
        <f t="shared" si="4"/>
        <v>2720</v>
      </c>
      <c r="J46" s="24"/>
      <c r="K46" s="24"/>
      <c r="L46" s="24"/>
      <c r="M46" s="30">
        <v>3000</v>
      </c>
      <c r="N46" s="30"/>
      <c r="O46" s="30"/>
      <c r="P46" s="30"/>
      <c r="Q46" s="31"/>
    </row>
    <row r="47" spans="2:17" s="34" customFormat="1" ht="30" customHeight="1">
      <c r="B47" s="12" t="s">
        <v>102</v>
      </c>
      <c r="C47" s="35">
        <v>32399</v>
      </c>
      <c r="D47" s="29" t="s">
        <v>29</v>
      </c>
      <c r="E47" s="29" t="s">
        <v>148</v>
      </c>
      <c r="F47" s="24">
        <f t="shared" si="2"/>
        <v>7974</v>
      </c>
      <c r="G47" s="24">
        <f t="shared" si="5"/>
        <v>6379.2</v>
      </c>
      <c r="H47" s="24"/>
      <c r="I47" s="51">
        <f t="shared" si="4"/>
        <v>0</v>
      </c>
      <c r="J47" s="24">
        <v>0</v>
      </c>
      <c r="K47" s="24"/>
      <c r="L47" s="24">
        <f>K47/1.23</f>
        <v>0</v>
      </c>
      <c r="M47" s="30"/>
      <c r="N47" s="30">
        <v>7974</v>
      </c>
      <c r="O47" s="30"/>
      <c r="P47" s="30"/>
      <c r="Q47" s="31" t="s">
        <v>49</v>
      </c>
    </row>
    <row r="48" spans="2:17" s="34" customFormat="1" ht="39" customHeight="1">
      <c r="B48" s="48" t="s">
        <v>103</v>
      </c>
      <c r="C48" s="35">
        <v>32931</v>
      </c>
      <c r="D48" s="29" t="s">
        <v>30</v>
      </c>
      <c r="E48" s="29"/>
      <c r="F48" s="24">
        <f t="shared" si="2"/>
        <v>5500</v>
      </c>
      <c r="G48" s="24">
        <f t="shared" si="5"/>
        <v>4400</v>
      </c>
      <c r="H48" s="24">
        <v>3500</v>
      </c>
      <c r="I48" s="51">
        <f t="shared" si="4"/>
        <v>2800</v>
      </c>
      <c r="J48" s="24"/>
      <c r="K48" s="24"/>
      <c r="L48" s="24">
        <f>K48/1.25</f>
        <v>0</v>
      </c>
      <c r="M48" s="30"/>
      <c r="N48" s="30">
        <v>2000</v>
      </c>
      <c r="O48" s="30"/>
      <c r="P48" s="30"/>
      <c r="Q48" s="31" t="s">
        <v>49</v>
      </c>
    </row>
    <row r="49" spans="2:17" s="34" customFormat="1" ht="33.75" customHeight="1">
      <c r="B49" s="12" t="s">
        <v>104</v>
      </c>
      <c r="C49" s="35">
        <v>32999</v>
      </c>
      <c r="D49" s="29" t="s">
        <v>31</v>
      </c>
      <c r="E49" s="29"/>
      <c r="F49" s="24">
        <f t="shared" si="2"/>
        <v>7000</v>
      </c>
      <c r="G49" s="24">
        <f t="shared" si="5"/>
        <v>5600</v>
      </c>
      <c r="H49" s="24">
        <v>1000</v>
      </c>
      <c r="I49" s="51">
        <f t="shared" si="4"/>
        <v>800</v>
      </c>
      <c r="J49" s="24"/>
      <c r="K49" s="24"/>
      <c r="L49" s="24">
        <f>K49/1.23</f>
        <v>0</v>
      </c>
      <c r="M49" s="30">
        <v>2000</v>
      </c>
      <c r="N49" s="30">
        <v>1000</v>
      </c>
      <c r="O49" s="30">
        <v>3000</v>
      </c>
      <c r="P49" s="30"/>
      <c r="Q49" s="31" t="s">
        <v>49</v>
      </c>
    </row>
    <row r="50" spans="2:17" s="34" customFormat="1" ht="30.75" customHeight="1">
      <c r="B50" s="48" t="s">
        <v>105</v>
      </c>
      <c r="C50" s="35">
        <v>34311</v>
      </c>
      <c r="D50" s="29" t="s">
        <v>32</v>
      </c>
      <c r="E50" s="29" t="s">
        <v>134</v>
      </c>
      <c r="F50" s="24">
        <f t="shared" si="2"/>
        <v>4000</v>
      </c>
      <c r="G50" s="24">
        <f t="shared" si="5"/>
        <v>3200</v>
      </c>
      <c r="H50" s="24">
        <v>4000</v>
      </c>
      <c r="I50" s="51">
        <f t="shared" si="4"/>
        <v>3200</v>
      </c>
      <c r="J50" s="24"/>
      <c r="K50" s="24"/>
      <c r="L50" s="24"/>
      <c r="M50" s="30"/>
      <c r="N50" s="30"/>
      <c r="O50" s="30"/>
      <c r="P50" s="30"/>
      <c r="Q50" s="31" t="s">
        <v>49</v>
      </c>
    </row>
    <row r="51" spans="2:17" s="34" customFormat="1" ht="30.75" customHeight="1">
      <c r="B51" s="12" t="s">
        <v>106</v>
      </c>
      <c r="C51" s="35">
        <v>3433</v>
      </c>
      <c r="D51" s="29" t="s">
        <v>162</v>
      </c>
      <c r="E51" s="29" t="s">
        <v>134</v>
      </c>
      <c r="F51" s="24">
        <f t="shared" si="2"/>
        <v>50</v>
      </c>
      <c r="G51" s="24">
        <f t="shared" si="5"/>
        <v>40</v>
      </c>
      <c r="H51" s="24">
        <v>50</v>
      </c>
      <c r="I51" s="51">
        <f t="shared" si="4"/>
        <v>40</v>
      </c>
      <c r="J51" s="24"/>
      <c r="K51" s="24"/>
      <c r="L51" s="24"/>
      <c r="M51" s="30"/>
      <c r="N51" s="30"/>
      <c r="O51" s="30"/>
      <c r="P51" s="30"/>
      <c r="Q51" s="31" t="s">
        <v>49</v>
      </c>
    </row>
    <row r="52" spans="2:17" s="34" customFormat="1" ht="76.5" customHeight="1">
      <c r="B52" s="48" t="s">
        <v>107</v>
      </c>
      <c r="C52" s="35">
        <v>42219</v>
      </c>
      <c r="D52" s="29" t="s">
        <v>50</v>
      </c>
      <c r="E52" s="29" t="s">
        <v>129</v>
      </c>
      <c r="F52" s="24">
        <f t="shared" si="2"/>
        <v>5820</v>
      </c>
      <c r="G52" s="24">
        <f t="shared" si="5"/>
        <v>4656</v>
      </c>
      <c r="H52" s="24"/>
      <c r="I52" s="24">
        <f t="shared" si="4"/>
        <v>0</v>
      </c>
      <c r="J52" s="24"/>
      <c r="K52" s="24">
        <v>5820</v>
      </c>
      <c r="L52" s="24">
        <f>K52/1.25</f>
        <v>4656</v>
      </c>
      <c r="M52" s="30">
        <v>0</v>
      </c>
      <c r="N52" s="24"/>
      <c r="O52" s="24"/>
      <c r="P52" s="30"/>
      <c r="Q52" s="58" t="s">
        <v>163</v>
      </c>
    </row>
    <row r="53" spans="2:17" s="34" customFormat="1" ht="76.5" customHeight="1" thickBot="1">
      <c r="B53" s="59" t="s">
        <v>155</v>
      </c>
      <c r="C53" s="35">
        <v>4241</v>
      </c>
      <c r="D53" s="29" t="s">
        <v>117</v>
      </c>
      <c r="E53" s="29" t="s">
        <v>128</v>
      </c>
      <c r="F53" s="24">
        <f t="shared" si="2"/>
        <v>4000</v>
      </c>
      <c r="G53" s="24">
        <f t="shared" si="5"/>
        <v>3200</v>
      </c>
      <c r="H53" s="24"/>
      <c r="I53" s="24">
        <f t="shared" si="4"/>
        <v>0</v>
      </c>
      <c r="J53" s="24"/>
      <c r="K53" s="24"/>
      <c r="L53" s="24"/>
      <c r="M53" s="24"/>
      <c r="N53" s="24">
        <v>4000</v>
      </c>
      <c r="O53" s="24"/>
      <c r="P53" s="24"/>
      <c r="Q53" s="58" t="s">
        <v>109</v>
      </c>
    </row>
    <row r="54" spans="2:17" ht="36" customHeight="1" thickBot="1">
      <c r="B54" s="62" t="s">
        <v>35</v>
      </c>
      <c r="C54" s="63"/>
      <c r="D54" s="63"/>
      <c r="E54" s="17"/>
      <c r="F54" s="18">
        <f aca="true" t="shared" si="6" ref="F54:P54">SUM(F5:F53)-F15</f>
        <v>8075484.999999999</v>
      </c>
      <c r="G54" s="18">
        <f t="shared" si="6"/>
        <v>7546003.709160172</v>
      </c>
      <c r="H54" s="18">
        <f t="shared" si="6"/>
        <v>616847.36</v>
      </c>
      <c r="I54" s="18">
        <f t="shared" si="6"/>
        <v>393514.25163636357</v>
      </c>
      <c r="J54" s="18">
        <f t="shared" si="6"/>
        <v>6851700</v>
      </c>
      <c r="K54" s="18">
        <f t="shared" si="6"/>
        <v>9120</v>
      </c>
      <c r="L54" s="18">
        <f t="shared" si="6"/>
        <v>4656</v>
      </c>
      <c r="M54" s="18">
        <f t="shared" si="6"/>
        <v>99600</v>
      </c>
      <c r="N54" s="18">
        <f t="shared" si="6"/>
        <v>494065</v>
      </c>
      <c r="O54" s="18">
        <f t="shared" si="6"/>
        <v>5000</v>
      </c>
      <c r="P54" s="18">
        <f t="shared" si="6"/>
        <v>0</v>
      </c>
      <c r="Q54" s="19"/>
    </row>
    <row r="55" spans="1:18" ht="39.75" customHeight="1">
      <c r="A55" s="34"/>
      <c r="B55" s="69" t="s">
        <v>166</v>
      </c>
      <c r="C55" s="69"/>
      <c r="D55" s="69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R55" s="60"/>
    </row>
    <row r="56" spans="2:11" ht="18">
      <c r="B56" s="68"/>
      <c r="C56" s="68"/>
      <c r="D56" s="67" t="s">
        <v>62</v>
      </c>
      <c r="E56" s="67"/>
      <c r="F56" s="67"/>
      <c r="G56" s="67" t="s">
        <v>38</v>
      </c>
      <c r="H56" s="67"/>
      <c r="I56" s="67"/>
      <c r="J56" s="67"/>
      <c r="K56" s="67"/>
    </row>
    <row r="57" spans="4:11" ht="18">
      <c r="D57" s="67" t="s">
        <v>44</v>
      </c>
      <c r="E57" s="67"/>
      <c r="F57" s="67"/>
      <c r="G57" s="67" t="s">
        <v>63</v>
      </c>
      <c r="H57" s="67"/>
      <c r="I57" s="67"/>
      <c r="J57" s="67"/>
      <c r="K57" s="67"/>
    </row>
  </sheetData>
  <sheetProtection/>
  <mergeCells count="18">
    <mergeCell ref="Q2:Q4"/>
    <mergeCell ref="K3:L3"/>
    <mergeCell ref="B1:Q1"/>
    <mergeCell ref="F2:F4"/>
    <mergeCell ref="G2:G4"/>
    <mergeCell ref="H2:L2"/>
    <mergeCell ref="H3:I3"/>
    <mergeCell ref="C2:C4"/>
    <mergeCell ref="D2:D4"/>
    <mergeCell ref="B2:B4"/>
    <mergeCell ref="B54:D54"/>
    <mergeCell ref="E2:E4"/>
    <mergeCell ref="G56:K56"/>
    <mergeCell ref="G57:K57"/>
    <mergeCell ref="D56:F56"/>
    <mergeCell ref="D57:F57"/>
    <mergeCell ref="B56:C56"/>
    <mergeCell ref="B55:D55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37" r:id="rId1"/>
  <rowBreaks count="1" manualBreakCount="1">
    <brk id="2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Racunovodstvo</cp:lastModifiedBy>
  <cp:lastPrinted>2019-01-08T12:16:52Z</cp:lastPrinted>
  <dcterms:created xsi:type="dcterms:W3CDTF">2010-05-08T16:13:24Z</dcterms:created>
  <dcterms:modified xsi:type="dcterms:W3CDTF">2019-10-30T11:28:36Z</dcterms:modified>
  <cp:category/>
  <cp:version/>
  <cp:contentType/>
  <cp:contentStatus/>
</cp:coreProperties>
</file>